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COMPARTIDA 2019\AÑO 2023\REMUNERACIONES, COMPENSACIONES Y BENEFICIOS LABORALES\NOMINA DEL PORTAL DE TRANSPARENCIA 2023\9. SEPTIEMBE2023\"/>
    </mc:Choice>
  </mc:AlternateContent>
  <xr:revisionPtr revIDLastSave="0" documentId="13_ncr:1_{D3C6F2CF-B380-4342-8D86-C3C9721E76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EADO FIJO-TEMPORAL" sheetId="1" r:id="rId1"/>
  </sheets>
  <definedNames>
    <definedName name="_xlnm._FilterDatabase" localSheetId="0" hidden="1">'EMPLEADO FIJO-TEMPORAL'!$O$15:$O$29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O21" i="1"/>
  <c r="J20" i="1"/>
  <c r="K20" i="1"/>
  <c r="L20" i="1"/>
  <c r="M20" i="1"/>
  <c r="N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Q19" i="1" l="1"/>
  <c r="S19" i="1" s="1"/>
  <c r="P19" i="1"/>
  <c r="R20" i="1"/>
  <c r="Q17" i="1"/>
  <c r="S17" i="1" s="1"/>
  <c r="P20" i="1"/>
  <c r="Q20" i="1"/>
  <c r="S20" i="1" s="1"/>
  <c r="Q18" i="1"/>
  <c r="S18" i="1" s="1"/>
  <c r="R19" i="1"/>
  <c r="R18" i="1"/>
  <c r="P18" i="1"/>
  <c r="P17" i="1"/>
  <c r="R17" i="1"/>
  <c r="N21" i="1" l="1"/>
  <c r="M21" i="1"/>
  <c r="L21" i="1"/>
  <c r="K21" i="1"/>
  <c r="J21" i="1"/>
  <c r="R21" i="1" l="1"/>
  <c r="Q21" i="1"/>
  <c r="P21" i="1"/>
  <c r="S21" i="1" l="1"/>
</calcChain>
</file>

<file path=xl/sharedStrings.xml><?xml version="1.0" encoding="utf-8"?>
<sst xmlns="http://schemas.openxmlformats.org/spreadsheetml/2006/main" count="63" uniqueCount="59">
  <si>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</si>
  <si>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</si>
  <si>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</si>
  <si>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</si>
  <si>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</si>
  <si>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</si>
  <si>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</si>
  <si>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</si>
  <si>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</si>
  <si>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</si>
  <si>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</si>
  <si>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</si>
  <si>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</si>
  <si>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</si>
  <si>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</si>
  <si>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</si>
  <si>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</si>
  <si>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</si>
  <si>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</si>
  <si>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</si>
  <si>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</si>
  <si>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</si>
  <si>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</si>
  <si>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</si>
  <si>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</si>
  <si>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</si>
  <si>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>Contenido color azul: opcional</t>
  </si>
  <si>
    <t>Nómina de Sueldo: Empleados Fijos ocupando Cargos de Carrera Administrativa</t>
  </si>
  <si>
    <t>TEMPORAL/FIJO</t>
  </si>
  <si>
    <t xml:space="preserve">Género </t>
  </si>
  <si>
    <t>F / M</t>
  </si>
  <si>
    <t xml:space="preserve">FEMENINO 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</si>
  <si>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</si>
  <si>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</si>
  <si>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</si>
  <si>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</si>
  <si>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</si>
  <si>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</si>
  <si>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</si>
  <si>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</si>
  <si>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</si>
  <si>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</si>
  <si>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</si>
  <si>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RAFAELINA ESPIRITU FULGENCIO</t>
  </si>
  <si>
    <t>DEPARTAMENTO DE PLANIFIACION Y DESARROLLO</t>
  </si>
  <si>
    <t>ENCARGADA DEL DEPARTAMENTO DE PLANIFIACION Y DESARROLLO</t>
  </si>
  <si>
    <t>ISMAEL ENCARNACION NUÑEZ</t>
  </si>
  <si>
    <t>DEPARTAMENTO DE TECNOLOGIA DE LA INFORMACION Y COMUNICACIÓN</t>
  </si>
  <si>
    <t>MASCULINO</t>
  </si>
  <si>
    <t>0004-TF-2022</t>
  </si>
  <si>
    <t>0005-TF-2022</t>
  </si>
  <si>
    <t>0003-TF-2022</t>
  </si>
  <si>
    <t>ENCARGADO DEL DEPARTAMENTO DE TECNOLOGIA DE LA INFORMACION Y COMUNICACIÓN</t>
  </si>
  <si>
    <t>Cantidad de Servidores Públicos Fijos en Carrera Administrativa: 4</t>
  </si>
  <si>
    <t xml:space="preserve">   (1*) Deducción directa en declaración ISR empleados del SUIRPLUS. Rentas hasta RD$$416,220.00 estan exentas.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</si>
  <si>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</si>
  <si>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</si>
  <si>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RD$$1,1,577.45 por cada dependiente adicional registrado.</t>
  </si>
  <si>
    <t>Correspondiente al mes septiembre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</si>
</sst>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RD$&quot;* #,##0.00_);_(&quot;RD$&quot;* \(#,##0.00\);_(&quot;RD$&quot;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1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165" fontId="4" fillId="4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5" fontId="7" fillId="0" borderId="0" xfId="0" applyNumberFormat="1" applyFont="1" applyFill="1" applyAlignment="1">
      <alignment vertical="center"/>
    </xf>
    <xf numFmtId="4" fontId="7" fillId="4" borderId="0" xfId="0" applyNumberFormat="1" applyFont="1" applyFill="1" applyAlignment="1">
      <alignment vertical="center"/>
    </xf>
    <xf numFmtId="4" fontId="7" fillId="4" borderId="0" xfId="0" applyNumberFormat="1" applyFont="1" applyFill="1" applyBorder="1" applyAlignment="1">
      <alignment vertical="center"/>
    </xf>
    <xf numFmtId="4" fontId="7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vertical="center" wrapText="1"/>
    </xf>
    <xf numFmtId="4" fontId="9" fillId="4" borderId="0" xfId="0" applyNumberFormat="1" applyFont="1" applyFill="1" applyAlignment="1">
      <alignment vertical="center"/>
    </xf>
    <xf numFmtId="4" fontId="9" fillId="4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64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left" vertical="center" wrapText="1"/>
    </xf>
    <xf numFmtId="165" fontId="8" fillId="5" borderId="17" xfId="1" applyFont="1" applyFill="1" applyBorder="1" applyAlignment="1">
      <alignment horizontal="center" vertical="center"/>
    </xf>
    <xf numFmtId="165" fontId="8" fillId="5" borderId="18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5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8" fillId="5" borderId="3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857ED843-E61C-4F84-964A-9CECBEA65D31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828675</xdr:colOff>
      <xdr:row>1</xdr:row>
      <xdr:rowOff>42862</xdr:rowOff>
    </xdr:from>
    <xdr:to>
      <xdr:col>8</xdr:col>
      <xdr:colOff>1815091</xdr:colOff>
      <xdr:row>10</xdr:row>
      <xdr:rowOff>4762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75" y="214312"/>
          <a:ext cx="4734504" cy="2305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523875</xdr:colOff>
      <xdr:row>3</xdr:row>
      <xdr:rowOff>166687</xdr:rowOff>
    </xdr:from>
    <xdr:to>
      <xdr:col>5</xdr:col>
      <xdr:colOff>514350</xdr:colOff>
      <xdr:row>8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8700E-11BA-4A5E-85F9-07C6DEE9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54625" y="666750"/>
          <a:ext cx="1443038" cy="1443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7"/>
  <sheetViews>
    <sheetView tabSelected="1" topLeftCell="F1" zoomScale="40" zoomScaleNormal="40" workbookViewId="0">
      <pane ySplit="1" topLeftCell="A2" activePane="bottomLeft" state="frozen"/>
      <selection pane="bottomLeft" activeCell="A9" sqref="A9:T9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6.28515625" style="1" customWidth="1"/>
    <col min="4" max="4" width="105.85546875" style="1" bestFit="1" customWidth="1"/>
    <col min="5" max="5" width="21.85546875" style="1" customWidth="1"/>
    <col min="6" max="6" width="32.7109375" style="1" customWidth="1"/>
    <col min="7" max="7" width="32.140625" style="2" bestFit="1" customWidth="1"/>
    <col min="8" max="8" width="23.5703125" style="3" customWidth="1"/>
    <col min="9" max="9" width="28.7109375" style="3" customWidth="1"/>
    <col min="10" max="10" width="28.7109375" style="3" bestFit="1" customWidth="1"/>
    <col min="11" max="11" width="32.5703125" style="3" customWidth="1"/>
    <col min="12" max="12" width="29.85546875" style="3" customWidth="1"/>
    <col min="13" max="13" width="28.7109375" style="3" bestFit="1" customWidth="1"/>
    <col min="14" max="14" width="32.42578125" style="3" customWidth="1"/>
    <col min="15" max="15" width="36.42578125" style="3" bestFit="1" customWidth="1"/>
    <col min="16" max="16" width="33.28515625" style="3" customWidth="1"/>
    <col min="17" max="17" width="33.5703125" style="3" bestFit="1" customWidth="1"/>
    <col min="18" max="18" width="28.140625" style="3" bestFit="1" customWidth="1"/>
    <col min="19" max="19" width="30.7109375" style="47" bestFit="1" customWidth="1"/>
    <col min="20" max="20" width="25.85546875" style="3" bestFit="1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7" x14ac:dyDescent="0.2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F5" s="7"/>
      <c r="J5" s="6"/>
      <c r="M5" s="8"/>
      <c r="N5" s="8"/>
      <c r="O5" s="4"/>
      <c r="P5" s="4"/>
      <c r="Q5" s="8"/>
      <c r="R5" s="4"/>
      <c r="S5" s="5"/>
      <c r="T5" s="4"/>
    </row>
    <row r="6" spans="1:20" ht="27" x14ac:dyDescent="0.2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</row>
    <row r="9" spans="1:20" ht="23.25" x14ac:dyDescent="0.2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1:20" ht="18" x14ac:dyDescent="0.2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</row>
    <row r="11" spans="1:20" ht="23.25" x14ac:dyDescent="0.2">
      <c r="A11" s="82" t="s">
        <v>27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ht="23.25" x14ac:dyDescent="0.2">
      <c r="A12" s="82" t="s">
        <v>58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33" customHeight="1" thickBot="1" x14ac:dyDescent="0.25">
      <c r="A14" s="62" t="s">
        <v>0</v>
      </c>
      <c r="B14" s="64" t="s">
        <v>1</v>
      </c>
      <c r="C14" s="9"/>
      <c r="D14" s="9"/>
      <c r="E14" s="9"/>
      <c r="F14" s="9"/>
      <c r="G14" s="64" t="s">
        <v>2</v>
      </c>
      <c r="H14" s="67" t="s">
        <v>3</v>
      </c>
      <c r="I14" s="67" t="s">
        <v>4</v>
      </c>
      <c r="J14" s="78" t="s">
        <v>5</v>
      </c>
      <c r="K14" s="79"/>
      <c r="L14" s="79"/>
      <c r="M14" s="79"/>
      <c r="N14" s="79"/>
      <c r="O14" s="80"/>
      <c r="P14" s="10"/>
      <c r="Q14" s="70" t="s">
        <v>6</v>
      </c>
      <c r="R14" s="71"/>
      <c r="S14" s="67" t="s">
        <v>7</v>
      </c>
      <c r="T14" s="67" t="s">
        <v>8</v>
      </c>
    </row>
    <row r="15" spans="1:20" ht="46.5" customHeight="1" thickBot="1" x14ac:dyDescent="0.25">
      <c r="A15" s="63"/>
      <c r="B15" s="65"/>
      <c r="C15" s="11" t="s">
        <v>9</v>
      </c>
      <c r="D15" s="11" t="s">
        <v>10</v>
      </c>
      <c r="E15" s="11" t="s">
        <v>29</v>
      </c>
      <c r="F15" s="11" t="s">
        <v>11</v>
      </c>
      <c r="G15" s="65"/>
      <c r="H15" s="68"/>
      <c r="I15" s="68"/>
      <c r="J15" s="70" t="s">
        <v>12</v>
      </c>
      <c r="K15" s="71"/>
      <c r="L15" s="72" t="s">
        <v>13</v>
      </c>
      <c r="M15" s="70" t="s">
        <v>14</v>
      </c>
      <c r="N15" s="71"/>
      <c r="O15" s="72" t="s">
        <v>15</v>
      </c>
      <c r="P15" s="67" t="s">
        <v>16</v>
      </c>
      <c r="Q15" s="75" t="s">
        <v>17</v>
      </c>
      <c r="R15" s="76" t="s">
        <v>18</v>
      </c>
      <c r="S15" s="68"/>
      <c r="T15" s="68"/>
    </row>
    <row r="16" spans="1:20" ht="33.75" customHeight="1" thickBot="1" x14ac:dyDescent="0.25">
      <c r="A16" s="63"/>
      <c r="B16" s="65"/>
      <c r="C16" s="11"/>
      <c r="D16" s="11"/>
      <c r="E16" s="11" t="s">
        <v>30</v>
      </c>
      <c r="F16" s="11"/>
      <c r="G16" s="66"/>
      <c r="H16" s="69"/>
      <c r="I16" s="69"/>
      <c r="J16" s="12" t="s">
        <v>19</v>
      </c>
      <c r="K16" s="13" t="s">
        <v>20</v>
      </c>
      <c r="L16" s="73"/>
      <c r="M16" s="12" t="s">
        <v>21</v>
      </c>
      <c r="N16" s="13" t="s">
        <v>22</v>
      </c>
      <c r="O16" s="74"/>
      <c r="P16" s="69"/>
      <c r="Q16" s="75"/>
      <c r="R16" s="77"/>
      <c r="S16" s="69"/>
      <c r="T16" s="69"/>
    </row>
    <row r="17" spans="1:20" s="19" customFormat="1" ht="62.25" customHeight="1" thickBot="1" x14ac:dyDescent="0.25">
      <c r="A17" s="48" t="s">
        <v>36</v>
      </c>
      <c r="B17" s="51" t="s">
        <v>32</v>
      </c>
      <c r="C17" s="52" t="s">
        <v>33</v>
      </c>
      <c r="D17" s="56" t="s">
        <v>34</v>
      </c>
      <c r="E17" s="53" t="s">
        <v>35</v>
      </c>
      <c r="F17" s="50" t="s">
        <v>28</v>
      </c>
      <c r="G17" s="14">
        <v>15000</v>
      </c>
      <c r="H17" s="16">
        <v>0</v>
      </c>
      <c r="I17" s="16">
        <v>25</v>
      </c>
      <c r="J17" s="16">
        <f>ROUNDUP(G17*2.87%,2)</f>
        <v>430.5</v>
      </c>
      <c r="K17" s="16">
        <f>ROUNDUP(G17*7.1%,2)</f>
        <v>1065</v>
      </c>
      <c r="L17" s="16">
        <f>+G17*1.2%</f>
        <v>180</v>
      </c>
      <c r="M17" s="16">
        <f>+G17*3.04%</f>
        <v>456</v>
      </c>
      <c r="N17" s="16">
        <f>+G17*7.09%</f>
        <v>1063.5</v>
      </c>
      <c r="O17" s="16">
        <v>0</v>
      </c>
      <c r="P17" s="16">
        <f t="shared" ref="P17:P18" si="0">+H17+I17+J17+K17+L17+M17+N17+O17</f>
        <v>3220</v>
      </c>
      <c r="Q17" s="16">
        <f t="shared" ref="Q17:Q18" si="1">ROUNDUP(H17+I17+J17+M17+O17,2)</f>
        <v>911.5</v>
      </c>
      <c r="R17" s="16">
        <f t="shared" ref="R17:R18" si="2">+K17+L17+N17</f>
        <v>2308.5</v>
      </c>
      <c r="S17" s="17">
        <f>ROUNDUP(G17-Q17,2)</f>
        <v>14088.5</v>
      </c>
      <c r="T17" s="18">
        <v>111</v>
      </c>
    </row>
    <row r="18" spans="1:20" s="19" customFormat="1" ht="62.25" customHeight="1" thickBot="1" x14ac:dyDescent="0.25">
      <c r="A18" s="48" t="s">
        <v>51</v>
      </c>
      <c r="B18" s="51" t="s">
        <v>40</v>
      </c>
      <c r="C18" s="52" t="s">
        <v>41</v>
      </c>
      <c r="D18" s="56" t="s">
        <v>42</v>
      </c>
      <c r="E18" s="53" t="s">
        <v>35</v>
      </c>
      <c r="F18" s="50" t="s">
        <v>28</v>
      </c>
      <c r="G18" s="14">
        <v>30000</v>
      </c>
      <c r="H18" s="15">
        <v>0</v>
      </c>
      <c r="I18" s="16">
        <v>25</v>
      </c>
      <c r="J18" s="16">
        <f>ROUNDUP(G18*2.87%,2)</f>
        <v>861</v>
      </c>
      <c r="K18" s="16">
        <f>ROUNDUP(G18*7.1%,2)</f>
        <v>2130</v>
      </c>
      <c r="L18" s="16">
        <f>+G18*1.2%</f>
        <v>360</v>
      </c>
      <c r="M18" s="16">
        <f>+G18*3.04%</f>
        <v>912</v>
      </c>
      <c r="N18" s="16">
        <f>+G18*7.09%</f>
        <v>2127</v>
      </c>
      <c r="O18" s="16">
        <v>3486.65</v>
      </c>
      <c r="P18" s="16">
        <f t="shared" si="0"/>
        <v>9901.65</v>
      </c>
      <c r="Q18" s="16">
        <f t="shared" si="1"/>
        <v>5284.65</v>
      </c>
      <c r="R18" s="16">
        <f t="shared" si="2"/>
        <v>4617</v>
      </c>
      <c r="S18" s="17">
        <f>ROUNDUP(G18-Q18,2)</f>
        <v>24715.35</v>
      </c>
      <c r="T18" s="18">
        <v>111</v>
      </c>
    </row>
    <row r="19" spans="1:20" s="19" customFormat="1" ht="62.25" customHeight="1" thickBot="1" x14ac:dyDescent="0.25">
      <c r="A19" s="48" t="s">
        <v>49</v>
      </c>
      <c r="B19" s="48" t="s">
        <v>43</v>
      </c>
      <c r="C19" s="49" t="s">
        <v>44</v>
      </c>
      <c r="D19" s="49" t="s">
        <v>45</v>
      </c>
      <c r="E19" s="49" t="s">
        <v>31</v>
      </c>
      <c r="F19" s="50" t="s">
        <v>28</v>
      </c>
      <c r="G19" s="14">
        <v>20000</v>
      </c>
      <c r="H19" s="16">
        <v>0</v>
      </c>
      <c r="I19" s="16">
        <v>25</v>
      </c>
      <c r="J19" s="16">
        <f>ROUNDUP(G19*2.87%,2)</f>
        <v>574</v>
      </c>
      <c r="K19" s="16">
        <f>ROUNDUP(G19*7.1%,2)</f>
        <v>1420</v>
      </c>
      <c r="L19" s="16">
        <f>+G19*1.2%</f>
        <v>240</v>
      </c>
      <c r="M19" s="16">
        <f>+G19*3.04%</f>
        <v>608</v>
      </c>
      <c r="N19" s="16">
        <f>+G19*7.09%</f>
        <v>1418</v>
      </c>
      <c r="O19" s="16">
        <v>0</v>
      </c>
      <c r="P19" s="16">
        <f t="shared" ref="P19" si="3">+H19+I19+J19+K19+L19+M19+N19+O19</f>
        <v>4285</v>
      </c>
      <c r="Q19" s="16">
        <f t="shared" ref="Q19" si="4">ROUNDUP(H19+I19+J19+M19+O19,2)</f>
        <v>1207</v>
      </c>
      <c r="R19" s="16">
        <f t="shared" ref="R19" si="5">+K19+L19+N19</f>
        <v>3078</v>
      </c>
      <c r="S19" s="17">
        <f>ROUNDUP(G19-Q19,2)</f>
        <v>18793</v>
      </c>
      <c r="T19" s="18">
        <v>111</v>
      </c>
    </row>
    <row r="20" spans="1:20" s="19" customFormat="1" ht="62.25" customHeight="1" thickBot="1" x14ac:dyDescent="0.25">
      <c r="A20" s="48" t="s">
        <v>50</v>
      </c>
      <c r="B20" s="48" t="s">
        <v>46</v>
      </c>
      <c r="C20" s="49" t="s">
        <v>47</v>
      </c>
      <c r="D20" s="49" t="s">
        <v>52</v>
      </c>
      <c r="E20" s="49" t="s">
        <v>48</v>
      </c>
      <c r="F20" s="50" t="s">
        <v>28</v>
      </c>
      <c r="G20" s="14">
        <v>13500</v>
      </c>
      <c r="H20" s="16">
        <v>0</v>
      </c>
      <c r="I20" s="16">
        <v>25</v>
      </c>
      <c r="J20" s="16">
        <f>ROUNDUP(G20*2.87%,2)</f>
        <v>387.45</v>
      </c>
      <c r="K20" s="16">
        <f>ROUNDUP(G20*7.1%,2)</f>
        <v>958.5</v>
      </c>
      <c r="L20" s="16">
        <f>+G20*1.2%</f>
        <v>162</v>
      </c>
      <c r="M20" s="16">
        <f>+G20*3.04%</f>
        <v>410.4</v>
      </c>
      <c r="N20" s="16">
        <f>+G20*7.09%</f>
        <v>957.15000000000009</v>
      </c>
      <c r="O20" s="16">
        <v>0</v>
      </c>
      <c r="P20" s="16">
        <f t="shared" ref="P20" si="6">+H20+I20+J20+K20+L20+M20+N20+O20</f>
        <v>2900.5</v>
      </c>
      <c r="Q20" s="16">
        <f t="shared" ref="Q20" si="7">ROUNDUP(H20+I20+J20+M20+O20,2)</f>
        <v>822.85</v>
      </c>
      <c r="R20" s="16">
        <f t="shared" ref="R20" si="8">+K20+L20+N20</f>
        <v>2077.65</v>
      </c>
      <c r="S20" s="17">
        <f>ROUNDUP(G20-Q20,2)</f>
        <v>12677.15</v>
      </c>
      <c r="T20" s="18">
        <v>111</v>
      </c>
    </row>
    <row r="21" spans="1:20" ht="20.25" customHeight="1" thickBot="1" x14ac:dyDescent="0.25">
      <c r="A21" s="59" t="s">
        <v>23</v>
      </c>
      <c r="B21" s="60"/>
      <c r="C21" s="60"/>
      <c r="D21" s="60"/>
      <c r="E21" s="60"/>
      <c r="F21" s="61"/>
      <c r="G21" s="54">
        <f t="shared" ref="G21:S21" si="9">ROUNDUP(SUM(G17:G20),2)</f>
        <v>78500</v>
      </c>
      <c r="H21" s="54">
        <f t="shared" si="9"/>
        <v>0</v>
      </c>
      <c r="I21" s="54">
        <f t="shared" si="9"/>
        <v>100</v>
      </c>
      <c r="J21" s="54">
        <f t="shared" si="9"/>
        <v>2252.9499999999998</v>
      </c>
      <c r="K21" s="54">
        <f t="shared" si="9"/>
        <v>5573.5</v>
      </c>
      <c r="L21" s="54">
        <f t="shared" si="9"/>
        <v>942</v>
      </c>
      <c r="M21" s="54">
        <f t="shared" si="9"/>
        <v>2386.4</v>
      </c>
      <c r="N21" s="54">
        <f t="shared" si="9"/>
        <v>5565.65</v>
      </c>
      <c r="O21" s="54">
        <f t="shared" si="9"/>
        <v>3486.65</v>
      </c>
      <c r="P21" s="54">
        <f t="shared" si="9"/>
        <v>20307.150000000001</v>
      </c>
      <c r="Q21" s="54">
        <f t="shared" si="9"/>
        <v>8226</v>
      </c>
      <c r="R21" s="54">
        <f t="shared" si="9"/>
        <v>12081.15</v>
      </c>
      <c r="S21" s="54">
        <f t="shared" si="9"/>
        <v>70274</v>
      </c>
      <c r="T21" s="55"/>
    </row>
    <row r="22" spans="1:20" ht="20.25" x14ac:dyDescent="0.2">
      <c r="A22" s="20" t="s">
        <v>53</v>
      </c>
      <c r="B22" s="20"/>
      <c r="C22" s="21"/>
      <c r="D22" s="21"/>
      <c r="E22" s="21"/>
      <c r="F22" s="21"/>
      <c r="G22" s="22"/>
      <c r="H22" s="23"/>
      <c r="I22" s="23"/>
      <c r="J22" s="23"/>
      <c r="K22" s="23"/>
      <c r="L22" s="24"/>
      <c r="M22" s="23"/>
      <c r="N22" s="23"/>
      <c r="O22" s="23"/>
      <c r="P22" s="23"/>
      <c r="Q22" s="23"/>
      <c r="R22" s="23"/>
      <c r="S22" s="25"/>
      <c r="T22" s="25"/>
    </row>
    <row r="23" spans="1:20" ht="20.25" x14ac:dyDescent="0.2">
      <c r="A23" s="26"/>
      <c r="B23" s="26" t="s">
        <v>24</v>
      </c>
      <c r="C23" s="21"/>
      <c r="D23" s="27"/>
      <c r="E23" s="27"/>
      <c r="F23" s="27"/>
      <c r="G23" s="28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0"/>
      <c r="T23" s="29"/>
    </row>
    <row r="24" spans="1:20" ht="20.25" x14ac:dyDescent="0.2">
      <c r="A24" s="26" t="s">
        <v>25</v>
      </c>
      <c r="B24" s="31"/>
      <c r="C24" s="32"/>
      <c r="D24" s="27"/>
      <c r="E24" s="27"/>
      <c r="F24" s="27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29"/>
    </row>
    <row r="25" spans="1:20" ht="20.25" x14ac:dyDescent="0.2">
      <c r="A25" s="33" t="s">
        <v>54</v>
      </c>
      <c r="B25" s="31"/>
      <c r="C25" s="32"/>
      <c r="D25" s="27"/>
      <c r="E25" s="27"/>
      <c r="F25" s="27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29"/>
    </row>
    <row r="26" spans="1:20" ht="20.25" x14ac:dyDescent="0.2">
      <c r="A26" s="33" t="s">
        <v>55</v>
      </c>
      <c r="B26" s="31"/>
      <c r="C26" s="32"/>
      <c r="D26" s="27"/>
      <c r="E26" s="27"/>
      <c r="F26" s="27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  <c r="T26" s="29"/>
    </row>
    <row r="27" spans="1:20" ht="20.25" x14ac:dyDescent="0.2">
      <c r="A27" s="33" t="s">
        <v>56</v>
      </c>
      <c r="B27" s="31"/>
      <c r="C27" s="32"/>
      <c r="D27" s="27"/>
      <c r="E27" s="27"/>
      <c r="F27" s="27"/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29"/>
    </row>
    <row r="28" spans="1:20" ht="20.25" x14ac:dyDescent="0.2">
      <c r="A28" s="33" t="s">
        <v>57</v>
      </c>
      <c r="B28" s="31"/>
      <c r="C28" s="32"/>
      <c r="D28" s="27"/>
      <c r="E28" s="27"/>
      <c r="F28" s="27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29"/>
    </row>
    <row r="29" spans="1:20" ht="20.25" x14ac:dyDescent="0.2">
      <c r="A29" s="34" t="s">
        <v>26</v>
      </c>
      <c r="B29" s="34"/>
      <c r="C29" s="35"/>
      <c r="D29" s="27"/>
      <c r="E29" s="27"/>
      <c r="F29" s="27"/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29"/>
    </row>
    <row r="30" spans="1:20" ht="16.5" x14ac:dyDescent="0.2">
      <c r="A30" s="36"/>
      <c r="B30" s="36"/>
      <c r="C30" s="37"/>
      <c r="D30" s="27"/>
      <c r="E30" s="27"/>
      <c r="F30" s="27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29"/>
    </row>
    <row r="31" spans="1:20" ht="23.25" x14ac:dyDescent="0.2">
      <c r="A31" s="57" t="s">
        <v>37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20" ht="23.25" x14ac:dyDescent="0.2">
      <c r="A32" s="58" t="s">
        <v>39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</row>
    <row r="33" spans="1:20" ht="23.25" x14ac:dyDescent="0.2">
      <c r="A33" s="58" t="s">
        <v>38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</row>
    <row r="34" spans="1:20" ht="16.5" x14ac:dyDescent="0.2">
      <c r="A34" s="38"/>
      <c r="B34" s="39"/>
      <c r="C34" s="32"/>
      <c r="D34" s="27"/>
      <c r="E34" s="27"/>
      <c r="F34" s="27"/>
      <c r="G34" s="28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30"/>
      <c r="T34" s="29"/>
    </row>
    <row r="35" spans="1:20" ht="16.5" x14ac:dyDescent="0.2">
      <c r="A35" s="43"/>
      <c r="B35" s="44"/>
      <c r="C35" s="45"/>
      <c r="D35" s="40"/>
      <c r="E35" s="40"/>
      <c r="F35" s="40"/>
      <c r="G35" s="46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2"/>
      <c r="T35" s="42"/>
    </row>
    <row r="36" spans="1:20" x14ac:dyDescent="0.2">
      <c r="B36" s="2"/>
      <c r="M36" s="4"/>
      <c r="N36" s="4"/>
      <c r="O36" s="4"/>
      <c r="P36" s="4"/>
      <c r="Q36" s="4"/>
      <c r="R36" s="4"/>
      <c r="S36" s="5"/>
      <c r="T36" s="4"/>
    </row>
    <row r="51" spans="7:20" s="1" customFormat="1" ht="62.25" customHeight="1" x14ac:dyDescent="0.2"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7"/>
      <c r="T51" s="3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7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7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7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7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47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47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47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47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47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47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47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47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47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47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47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47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47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7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47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47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47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47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47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47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47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47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47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7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47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47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47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47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47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47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47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47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47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47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47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47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47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47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47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47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47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47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47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47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47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47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47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47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47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47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47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47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47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47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47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47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47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47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47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47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47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47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47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47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47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47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47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47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47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47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47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47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47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47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47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47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47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47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47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47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47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47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47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47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47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47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47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47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47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47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47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47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47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47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47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47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47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47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47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47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47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47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47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47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47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47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47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47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47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47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47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47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47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47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47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47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47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47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47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47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47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47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47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47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47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47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47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47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47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7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47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47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47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47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47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47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47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47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47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47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47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47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47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47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47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47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47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47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47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47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47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47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47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47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47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47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47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47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47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47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47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47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47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47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47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47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47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47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47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47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47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47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47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47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47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47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47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47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47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47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47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47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47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47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47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47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47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47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47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47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47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47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47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47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47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47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47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47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47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47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47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47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47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47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47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47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47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47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47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47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47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47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47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47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47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47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47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47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47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47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47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47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47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47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47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47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47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47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47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47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47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47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47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47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47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47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47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47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47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47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47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47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47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47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47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47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47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47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47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47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47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47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47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47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47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47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47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47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47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47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47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47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47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47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47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47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47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47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47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47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47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47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47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47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47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47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47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47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47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47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47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47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47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47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47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47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47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47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47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47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47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47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47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47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47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47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47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47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47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47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47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47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47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47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47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47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47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47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47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47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47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47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47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47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47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47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47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47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47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47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47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47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47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47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47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47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47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47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47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47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47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47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47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47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47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47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47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47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47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47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47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47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47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47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47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47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47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47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47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47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47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47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47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47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47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47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47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47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47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47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47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47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47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47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47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47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47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47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47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47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47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47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47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47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47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47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47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47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47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47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47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47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47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47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47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47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47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47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47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47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47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47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47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47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47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47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47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47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47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47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47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47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47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47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47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47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47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47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47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47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47"/>
      <c r="T466" s="3"/>
    </row>
    <row r="467" spans="7:20" s="1" customFormat="1" ht="62.25" customHeigh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47"/>
      <c r="T467" s="3"/>
    </row>
  </sheetData>
  <mergeCells count="25">
    <mergeCell ref="P15:P16"/>
    <mergeCell ref="Q15:Q16"/>
    <mergeCell ref="R15:R16"/>
    <mergeCell ref="J14:O14"/>
    <mergeCell ref="A8:T8"/>
    <mergeCell ref="A9:T9"/>
    <mergeCell ref="A10:T10"/>
    <mergeCell ref="A11:T11"/>
    <mergeCell ref="A12:T12"/>
    <mergeCell ref="A31:T31"/>
    <mergeCell ref="A33:T33"/>
    <mergeCell ref="A32:T32"/>
    <mergeCell ref="A21:F21"/>
    <mergeCell ref="A14:A16"/>
    <mergeCell ref="B14:B16"/>
    <mergeCell ref="G14:G16"/>
    <mergeCell ref="H14:H16"/>
    <mergeCell ref="I14:I16"/>
    <mergeCell ref="Q14:R14"/>
    <mergeCell ref="S14:S16"/>
    <mergeCell ref="T14:T16"/>
    <mergeCell ref="J15:K15"/>
    <mergeCell ref="L15:L16"/>
    <mergeCell ref="M15:N15"/>
    <mergeCell ref="O15:O16"/>
  </mergeCells>
  <phoneticPr fontId="10" type="noConversion"/>
  <conditionalFormatting sqref="A21 B1:B16 B23:B1048576">
    <cfRule type="duplicateValues" dxfId="7" priority="14"/>
  </conditionalFormatting>
  <conditionalFormatting sqref="G14:G16">
    <cfRule type="duplicateValues" dxfId="6" priority="13"/>
  </conditionalFormatting>
  <conditionalFormatting sqref="B17">
    <cfRule type="duplicateValues" dxfId="5" priority="5"/>
  </conditionalFormatting>
  <conditionalFormatting sqref="B17">
    <cfRule type="duplicateValues" dxfId="4" priority="6"/>
  </conditionalFormatting>
  <conditionalFormatting sqref="B18">
    <cfRule type="duplicateValues" dxfId="3" priority="3"/>
  </conditionalFormatting>
  <conditionalFormatting sqref="B18">
    <cfRule type="duplicateValues" dxfId="2" priority="4"/>
  </conditionalFormatting>
  <conditionalFormatting sqref="C20">
    <cfRule type="duplicateValues" dxfId="1" priority="2"/>
  </conditionalFormatting>
  <conditionalFormatting sqref="C1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Yomaira Carrion</cp:lastModifiedBy>
  <cp:lastPrinted>2022-02-08T14:23:09Z</cp:lastPrinted>
  <dcterms:created xsi:type="dcterms:W3CDTF">2021-08-17T20:49:48Z</dcterms:created>
  <dcterms:modified xsi:type="dcterms:W3CDTF">2023-10-03T13:42:28Z</dcterms:modified>
</cp:coreProperties>
</file>